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95" yWindow="165" windowWidth="21120" windowHeight="14880" activeTab="0"/>
  </bookViews>
  <sheets>
    <sheet name="M|M|s" sheetId="1" r:id="rId1"/>
    <sheet name="Sheet1" sheetId="2" r:id="rId2"/>
  </sheets>
  <definedNames>
    <definedName name="L">'M|M|s'!$H$4</definedName>
    <definedName name="Lambda">'M|M|s'!$C$4</definedName>
    <definedName name="Lq">'M|M|s'!$H$5</definedName>
    <definedName name="Mu">'M|M|s'!$C$5</definedName>
    <definedName name="n">'M|M|s'!$G$13:$G$38</definedName>
    <definedName name="P0">'M|M|s'!$H$13</definedName>
    <definedName name="Pn">'M|M|s'!$H$13:$H$38</definedName>
    <definedName name="Rho">'M|M|s'!$H$10</definedName>
    <definedName name="s">'M|M|s'!$C$6</definedName>
    <definedName name="sencount" hidden="1">4</definedName>
    <definedName name="sencount2" hidden="1">3</definedName>
    <definedName name="W">'M|M|s'!$H$7</definedName>
    <definedName name="Wq">'M|M|s'!$H$8</definedName>
  </definedNames>
  <calcPr fullCalcOnLoad="1"/>
</workbook>
</file>

<file path=xl/sharedStrings.xml><?xml version="1.0" encoding="utf-8"?>
<sst xmlns="http://schemas.openxmlformats.org/spreadsheetml/2006/main" count="48" uniqueCount="46">
  <si>
    <t>Data</t>
  </si>
  <si>
    <t>Results</t>
  </si>
  <si>
    <t>l =</t>
  </si>
  <si>
    <t>L =</t>
  </si>
  <si>
    <t>m =</t>
  </si>
  <si>
    <t>s =</t>
  </si>
  <si>
    <t>(# servers)</t>
  </si>
  <si>
    <t>W =</t>
  </si>
  <si>
    <t>when t =</t>
  </si>
  <si>
    <t>r =</t>
  </si>
  <si>
    <t>(mean arrival rate)</t>
  </si>
  <si>
    <t>(mean service rate)</t>
  </si>
  <si>
    <t>n</t>
  </si>
  <si>
    <t>Range Name</t>
  </si>
  <si>
    <t>Cells</t>
  </si>
  <si>
    <t>L</t>
  </si>
  <si>
    <t>G4</t>
  </si>
  <si>
    <t>Lambda</t>
  </si>
  <si>
    <t>C4</t>
  </si>
  <si>
    <t>Lq</t>
  </si>
  <si>
    <t>G5</t>
  </si>
  <si>
    <t>Mu</t>
  </si>
  <si>
    <t>C5</t>
  </si>
  <si>
    <t>F13:F38</t>
  </si>
  <si>
    <t>P0</t>
  </si>
  <si>
    <t>G13</t>
  </si>
  <si>
    <t>Pn</t>
  </si>
  <si>
    <t>G13:G38</t>
  </si>
  <si>
    <t>Rho</t>
  </si>
  <si>
    <t>G10</t>
  </si>
  <si>
    <t>s</t>
  </si>
  <si>
    <t>C6</t>
  </si>
  <si>
    <t>Time1</t>
  </si>
  <si>
    <t>C9</t>
  </si>
  <si>
    <t>Time2</t>
  </si>
  <si>
    <t>C12</t>
  </si>
  <si>
    <t>W</t>
  </si>
  <si>
    <t>G7</t>
  </si>
  <si>
    <t>Wq</t>
  </si>
  <si>
    <t>G8</t>
  </si>
  <si>
    <t>Pr(W &gt; t) =</t>
  </si>
  <si>
    <t>Template for the M/M/s Queueing Model</t>
  </si>
  <si>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</si>
  <si>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</si>
  <si>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Prob(W</t>
    </r>
    <r>
      <rPr>
        <vertAlign val="subscript"/>
        <sz val="10"/>
        <rFont val="Arial"/>
        <family val="0"/>
      </rPr>
      <t xml:space="preserve">q </t>
    </r>
    <r>
      <rPr>
        <sz val="10"/>
        <rFont val="Arial"/>
        <family val="0"/>
      </rPr>
      <t>&gt; t) =</t>
    </r>
  </si>
  <si>
    <r>
      <t>P</t>
    </r>
    <r>
      <rPr>
        <vertAlign val="subscript"/>
        <sz val="10"/>
        <rFont val="Arial"/>
        <family val="0"/>
      </rPr>
      <t>n</t>
    </r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</si>
</sst>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0000"/>
    <numFmt numFmtId="173" formatCode="0;\-0;;@"/>
    <numFmt numFmtId="174" formatCode="&quot;+&quot;&quot;$&quot;#,##0.00;&quot;-&quot;&quot;$&quot;#,##0.00;&quot;$&quot;0.00"/>
    <numFmt numFmtId="175" formatCode="&quot;+&quot;&quot;$&quot;#,##0;&quot;-&quot;&quot;$&quot;#,##0;&quot;$&quot;0"/>
    <numFmt numFmtId="176" formatCode="_(* #,##0.0_);_(* \(#,##0.0\);_(* &quot;-&quot;??_);_(@_)"/>
    <numFmt numFmtId="177" formatCode="_(* #,##0_);_(* \(#,##0\);_(* &quot;-&quot;??_);_(@_)"/>
    <numFmt numFmtId="178" formatCode="&quot;$&quot;#,##0.00"/>
    <numFmt numFmtId="179" formatCode="&quot;$&quot;#,##0.0"/>
    <numFmt numFmtId="180" formatCode="&quot;$&quot;#,##0"/>
    <numFmt numFmtId="181" formatCode="&quot;$&quot;0"/>
    <numFmt numFmtId="182" formatCode="&quot;$&quot;0.0"/>
    <numFmt numFmtId="183" formatCode="*0.00"/>
    <numFmt numFmtId="184" formatCode="&quot;$&quot;0.00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0E+00"/>
    <numFmt numFmtId="188" formatCode="0.0E+00"/>
    <numFmt numFmtId="189" formatCode="0.0000000000"/>
    <numFmt numFmtId="190" formatCode="0.00000000000"/>
    <numFmt numFmtId="191" formatCode="0.0000E+00"/>
    <numFmt numFmtId="192" formatCode="0.000E+00"/>
    <numFmt numFmtId="193" formatCode="_(&quot;$&quot;* #,##0.000_);_(&quot;$&quot;* \(#,##0.000\);_(&quot;$&quot;* &quot;-&quot;??_);_(@_)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Symbol"/>
      <family val="0"/>
    </font>
    <font>
      <sz val="9"/>
      <name val="Geneva"/>
      <family val="0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name val="Arial"/>
      <family val="0"/>
    </font>
    <font>
      <b/>
      <sz val="14"/>
      <name val="Arial"/>
      <family val="0"/>
    </font>
    <font>
      <sz val="10"/>
      <name val="Arial"/>
      <family val="0"/>
    </font>
    <font>
      <b/>
      <sz val="10"/>
      <name val="Arial"/>
      <family val="0"/>
    </font>
    <font>
      <vertAlign val="subscript"/>
      <sz val="10"/>
      <name val="Arial"/>
      <family val="0"/>
    </font>
    <font>
      <u val="single"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Border="1" applyAlignment="1" applyProtection="1">
      <alignment horizontal="right"/>
      <protection/>
    </xf>
    <xf numFmtId="0" fontId="9" fillId="0" borderId="0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0" xfId="0" applyFont="1" applyAlignment="1" applyProtection="1">
      <alignment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0" xfId="0" applyFont="1" applyFill="1" applyBorder="1" applyAlignment="1" applyProtection="1">
      <alignment horizontal="centerContinuous"/>
      <protection locked="0"/>
    </xf>
    <xf numFmtId="0" fontId="11" fillId="2" borderId="1" xfId="0" applyFont="1" applyFill="1" applyBorder="1" applyAlignment="1">
      <alignment/>
    </xf>
    <xf numFmtId="0" fontId="11" fillId="2" borderId="2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right"/>
      <protection locked="0"/>
    </xf>
    <xf numFmtId="0" fontId="10" fillId="3" borderId="0" xfId="0" applyFont="1" applyFill="1" applyBorder="1" applyAlignment="1" applyProtection="1">
      <alignment horizontal="center"/>
      <protection locked="0"/>
    </xf>
    <xf numFmtId="0" fontId="10" fillId="0" borderId="0" xfId="0" applyNumberFormat="1" applyFont="1" applyBorder="1" applyAlignment="1" applyProtection="1">
      <alignment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4" borderId="3" xfId="0" applyNumberFormat="1" applyFont="1" applyFill="1" applyBorder="1" applyAlignment="1" applyProtection="1">
      <alignment horizontal="right"/>
      <protection/>
    </xf>
    <xf numFmtId="0" fontId="10" fillId="2" borderId="1" xfId="0" applyFont="1" applyFill="1" applyBorder="1" applyAlignment="1">
      <alignment/>
    </xf>
    <xf numFmtId="0" fontId="10" fillId="2" borderId="2" xfId="0" applyFont="1" applyFill="1" applyBorder="1" applyAlignment="1">
      <alignment/>
    </xf>
    <xf numFmtId="0" fontId="10" fillId="4" borderId="4" xfId="0" applyNumberFormat="1" applyFont="1" applyFill="1" applyBorder="1" applyAlignment="1" applyProtection="1">
      <alignment horizontal="right"/>
      <protection/>
    </xf>
    <xf numFmtId="0" fontId="10" fillId="2" borderId="5" xfId="0" applyFont="1" applyFill="1" applyBorder="1" applyAlignment="1">
      <alignment/>
    </xf>
    <xf numFmtId="0" fontId="10" fillId="2" borderId="6" xfId="0" applyFont="1" applyFill="1" applyBorder="1" applyAlignment="1">
      <alignment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4" borderId="7" xfId="0" applyNumberFormat="1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/>
      <protection locked="0"/>
    </xf>
    <xf numFmtId="0" fontId="10" fillId="4" borderId="8" xfId="0" applyNumberFormat="1" applyFont="1" applyFill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0" fillId="2" borderId="9" xfId="0" applyFont="1" applyFill="1" applyBorder="1" applyAlignment="1">
      <alignment/>
    </xf>
    <xf numFmtId="0" fontId="10" fillId="2" borderId="10" xfId="0" applyFont="1" applyFill="1" applyBorder="1" applyAlignment="1">
      <alignment/>
    </xf>
    <xf numFmtId="0" fontId="10" fillId="0" borderId="0" xfId="0" applyFont="1" applyAlignment="1">
      <alignment/>
    </xf>
    <xf numFmtId="0" fontId="13" fillId="0" borderId="0" xfId="0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25"/>
          <c:y val="0.0155"/>
          <c:w val="0.90675"/>
          <c:h val="0.906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'M|M|s'!$G$13:$G$38</c:f>
              <c:numCache/>
            </c:numRef>
          </c:cat>
          <c:val>
            <c:numRef>
              <c:f>'M|M|s'!$H$13:$H$38</c:f>
              <c:numCache/>
            </c:numRef>
          </c:val>
        </c:ser>
        <c:axId val="21289749"/>
        <c:axId val="57390014"/>
      </c:barChart>
      <c:catAx>
        <c:axId val="21289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Number of Customers in System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390014"/>
        <c:crosses val="autoZero"/>
        <c:auto val="1"/>
        <c:lblOffset val="100"/>
        <c:tickLblSkip val="1"/>
        <c:noMultiLvlLbl val="0"/>
      </c:catAx>
      <c:valAx>
        <c:axId val="573900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Probability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2897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4</xdr:col>
      <xdr:colOff>1800225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209550" y="2390775"/>
        <a:ext cx="4838700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2.75390625" style="6" customWidth="1"/>
    <col min="2" max="2" width="12.875" style="4" customWidth="1"/>
    <col min="3" max="3" width="9.375" style="5" customWidth="1"/>
    <col min="4" max="4" width="17.625" style="6" customWidth="1"/>
    <col min="5" max="5" width="27.00390625" style="6" customWidth="1"/>
    <col min="6" max="6" width="25.125" style="6" hidden="1" customWidth="1"/>
    <col min="7" max="7" width="4.875" style="4" bestFit="1" customWidth="1"/>
    <col min="8" max="8" width="12.00390625" style="7" bestFit="1" customWidth="1"/>
    <col min="9" max="9" width="10.75390625" style="6" customWidth="1"/>
    <col min="10" max="10" width="11.25390625" style="6" bestFit="1" customWidth="1"/>
    <col min="11" max="11" width="8.00390625" style="6" bestFit="1" customWidth="1"/>
    <col min="12" max="16384" width="10.75390625" style="6" customWidth="1"/>
  </cols>
  <sheetData>
    <row r="1" ht="18">
      <c r="A1" s="3" t="s">
        <v>41</v>
      </c>
    </row>
    <row r="2" ht="13.5" thickBot="1"/>
    <row r="3" spans="1:11" ht="13.5" thickBot="1">
      <c r="A3" s="8"/>
      <c r="C3" s="9" t="s">
        <v>0</v>
      </c>
      <c r="H3" s="10" t="s">
        <v>1</v>
      </c>
      <c r="J3" s="11" t="s">
        <v>13</v>
      </c>
      <c r="K3" s="12" t="s">
        <v>14</v>
      </c>
    </row>
    <row r="4" spans="1:11" ht="12.75">
      <c r="A4" s="8"/>
      <c r="B4" s="1" t="s">
        <v>2</v>
      </c>
      <c r="C4" s="14">
        <v>10</v>
      </c>
      <c r="D4" s="7" t="s">
        <v>10</v>
      </c>
      <c r="E4" s="7"/>
      <c r="F4" s="15">
        <f aca="true" t="shared" si="0" ref="F4:F29">IF(G13&lt;=s-1,((Lambda/Mu)^G13)/FACT(G13),0)</f>
        <v>1</v>
      </c>
      <c r="G4" s="16" t="s">
        <v>3</v>
      </c>
      <c r="H4" s="17">
        <f>IF(Rho&lt;1,Lq+Lambda/Mu,NA())</f>
        <v>4.999999999999998</v>
      </c>
      <c r="J4" s="18" t="s">
        <v>15</v>
      </c>
      <c r="K4" s="19" t="s">
        <v>16</v>
      </c>
    </row>
    <row r="5" spans="1:11" ht="15.75">
      <c r="A5" s="8"/>
      <c r="B5" s="1" t="s">
        <v>4</v>
      </c>
      <c r="C5" s="14">
        <v>12</v>
      </c>
      <c r="D5" s="7" t="s">
        <v>11</v>
      </c>
      <c r="E5" s="7"/>
      <c r="F5" s="15">
        <f t="shared" si="0"/>
        <v>0</v>
      </c>
      <c r="G5" s="16" t="s">
        <v>42</v>
      </c>
      <c r="H5" s="20">
        <f>IF(Rho&lt;1,Lambda*Mu*((Lambda/Mu)^s)/(FACT(s-1)*(s*Mu-Lambda)^2/P0),NA())</f>
        <v>4.166666666666665</v>
      </c>
      <c r="J5" s="21" t="s">
        <v>17</v>
      </c>
      <c r="K5" s="22" t="s">
        <v>18</v>
      </c>
    </row>
    <row r="6" spans="1:11" ht="12.75">
      <c r="A6" s="8"/>
      <c r="B6" s="13" t="s">
        <v>5</v>
      </c>
      <c r="C6" s="14">
        <v>1</v>
      </c>
      <c r="D6" s="7" t="s">
        <v>6</v>
      </c>
      <c r="E6" s="7"/>
      <c r="F6" s="15">
        <f t="shared" si="0"/>
        <v>0</v>
      </c>
      <c r="G6" s="16"/>
      <c r="H6" s="20"/>
      <c r="I6" s="32"/>
      <c r="J6" s="21" t="s">
        <v>19</v>
      </c>
      <c r="K6" s="22" t="s">
        <v>20</v>
      </c>
    </row>
    <row r="7" spans="1:11" ht="13.5" thickBot="1">
      <c r="A7" s="8"/>
      <c r="B7" s="13"/>
      <c r="C7" s="23"/>
      <c r="D7" s="7"/>
      <c r="E7" s="7"/>
      <c r="F7" s="15">
        <f t="shared" si="0"/>
        <v>0</v>
      </c>
      <c r="G7" s="16" t="s">
        <v>7</v>
      </c>
      <c r="H7" s="20">
        <f>IF(Rho&lt;1,L/Lambda,NA())</f>
        <v>0.49999999999999983</v>
      </c>
      <c r="I7" s="5"/>
      <c r="J7" s="21" t="s">
        <v>21</v>
      </c>
      <c r="K7" s="22" t="s">
        <v>22</v>
      </c>
    </row>
    <row r="8" spans="1:11" ht="16.5" thickBot="1">
      <c r="A8" s="8"/>
      <c r="B8" s="16" t="s">
        <v>40</v>
      </c>
      <c r="C8" s="24">
        <f>IF((s-1-Lambda/Mu)=0,EXP(-Mu*C9)*(1+P0*((Lambda/Mu)^s)/(FACT(s)*(1-Rho))*Mu*C9),EXP(-Mu*C9)*(1+P0*((Lambda/Mu)^s)/(FACT(s)*(1-Rho))*(1-EXP(-Mu*C9*(s-1-Lambda/Mu)))/(s-1-Lambda/Mu)))</f>
        <v>0.1353352832366127</v>
      </c>
      <c r="D8" s="7"/>
      <c r="E8" s="7"/>
      <c r="F8" s="15">
        <f t="shared" si="0"/>
        <v>0</v>
      </c>
      <c r="G8" s="16" t="s">
        <v>43</v>
      </c>
      <c r="H8" s="20">
        <f>IF(Rho&lt;1,Lq/Lambda,NA())</f>
        <v>0.4166666666666665</v>
      </c>
      <c r="I8" s="5"/>
      <c r="J8" s="21" t="s">
        <v>12</v>
      </c>
      <c r="K8" s="22" t="s">
        <v>23</v>
      </c>
    </row>
    <row r="9" spans="1:11" ht="12.75">
      <c r="A9" s="8"/>
      <c r="B9" s="13" t="s">
        <v>8</v>
      </c>
      <c r="C9" s="14">
        <v>1</v>
      </c>
      <c r="D9" s="7"/>
      <c r="E9" s="25">
        <f>IF(Rho&gt;=1,"Model invalid because:","")</f>
      </c>
      <c r="F9" s="15">
        <f t="shared" si="0"/>
        <v>0</v>
      </c>
      <c r="G9" s="16"/>
      <c r="H9" s="20"/>
      <c r="J9" s="21" t="s">
        <v>24</v>
      </c>
      <c r="K9" s="22" t="s">
        <v>25</v>
      </c>
    </row>
    <row r="10" spans="1:11" ht="13.5" thickBot="1">
      <c r="A10" s="8"/>
      <c r="B10" s="13"/>
      <c r="C10" s="23"/>
      <c r="D10" s="7"/>
      <c r="E10" s="25">
        <f>IF(Rho&gt;=1,"   r   &gt;=   1","")</f>
      </c>
      <c r="F10" s="15">
        <f t="shared" si="0"/>
        <v>0</v>
      </c>
      <c r="G10" s="2" t="s">
        <v>9</v>
      </c>
      <c r="H10" s="26">
        <f>Lambda/(s*Mu)</f>
        <v>0.8333333333333334</v>
      </c>
      <c r="J10" s="21" t="s">
        <v>26</v>
      </c>
      <c r="K10" s="22" t="s">
        <v>27</v>
      </c>
    </row>
    <row r="11" spans="1:11" ht="16.5" thickBot="1">
      <c r="A11" s="8"/>
      <c r="B11" s="16" t="s">
        <v>44</v>
      </c>
      <c r="C11" s="24">
        <f ca="1">(1-SUM(OFFSET(P0,0,0,s,1)))*EXP(-s*Mu*(1-Rho)*C12)</f>
        <v>0.1127794026971773</v>
      </c>
      <c r="D11" s="7"/>
      <c r="E11" s="7"/>
      <c r="F11" s="15">
        <f t="shared" si="0"/>
        <v>0</v>
      </c>
      <c r="G11" s="13"/>
      <c r="J11" s="21" t="s">
        <v>28</v>
      </c>
      <c r="K11" s="22" t="s">
        <v>29</v>
      </c>
    </row>
    <row r="12" spans="1:11" ht="16.5" thickBot="1">
      <c r="A12" s="8"/>
      <c r="B12" s="13" t="s">
        <v>8</v>
      </c>
      <c r="C12" s="14">
        <v>1</v>
      </c>
      <c r="D12" s="7"/>
      <c r="E12" s="7"/>
      <c r="F12" s="15">
        <f t="shared" si="0"/>
        <v>0</v>
      </c>
      <c r="G12" s="27" t="s">
        <v>12</v>
      </c>
      <c r="H12" s="28" t="s">
        <v>45</v>
      </c>
      <c r="J12" s="21" t="s">
        <v>30</v>
      </c>
      <c r="K12" s="22" t="s">
        <v>31</v>
      </c>
    </row>
    <row r="13" spans="2:11" ht="12.75">
      <c r="B13" s="13"/>
      <c r="C13" s="23"/>
      <c r="D13" s="7"/>
      <c r="E13" s="7"/>
      <c r="F13" s="15">
        <f t="shared" si="0"/>
        <v>0</v>
      </c>
      <c r="G13" s="16">
        <v>0</v>
      </c>
      <c r="H13" s="17">
        <f>IF(Rho&lt;1,1/(SUM(F4:F29)+((Lambda/Mu)^s)/(FACT(s)*(1-Lambda/(s*Mu)))),NA())</f>
        <v>0.16666666666666663</v>
      </c>
      <c r="J13" s="21" t="s">
        <v>32</v>
      </c>
      <c r="K13" s="22" t="s">
        <v>33</v>
      </c>
    </row>
    <row r="14" spans="2:11" ht="12.75">
      <c r="B14" s="7"/>
      <c r="C14" s="7"/>
      <c r="D14" s="7"/>
      <c r="E14" s="7"/>
      <c r="F14" s="15">
        <f t="shared" si="0"/>
        <v>0</v>
      </c>
      <c r="G14" s="16">
        <v>1</v>
      </c>
      <c r="H14" s="20">
        <f aca="true" t="shared" si="1" ref="H14:H38">IF(Rho&lt;1,IF(s=1,(1-Rho)*Rho^n,IF(s&gt;=n,((Lambda/Mu)^n)*P0/FACT(n),((Lambda/Mu)^n)*P0/(FACT(s)*(s^(n-s))))),NA())</f>
        <v>0.13888888888888887</v>
      </c>
      <c r="J14" s="21" t="s">
        <v>34</v>
      </c>
      <c r="K14" s="22" t="s">
        <v>35</v>
      </c>
    </row>
    <row r="15" spans="2:11" ht="12.75">
      <c r="B15" s="7"/>
      <c r="C15" s="7"/>
      <c r="D15" s="7"/>
      <c r="E15" s="7"/>
      <c r="F15" s="15">
        <f t="shared" si="0"/>
        <v>0</v>
      </c>
      <c r="G15" s="16">
        <v>2</v>
      </c>
      <c r="H15" s="20">
        <f t="shared" si="1"/>
        <v>0.11574074074074073</v>
      </c>
      <c r="J15" s="21" t="s">
        <v>36</v>
      </c>
      <c r="K15" s="22" t="s">
        <v>37</v>
      </c>
    </row>
    <row r="16" spans="2:11" ht="13.5" thickBot="1">
      <c r="B16" s="7"/>
      <c r="C16" s="7"/>
      <c r="D16" s="7"/>
      <c r="E16" s="7"/>
      <c r="F16" s="15">
        <f t="shared" si="0"/>
        <v>0</v>
      </c>
      <c r="G16" s="16">
        <v>3</v>
      </c>
      <c r="H16" s="20">
        <f t="shared" si="1"/>
        <v>0.09645061728395062</v>
      </c>
      <c r="J16" s="29" t="s">
        <v>38</v>
      </c>
      <c r="K16" s="30" t="s">
        <v>39</v>
      </c>
    </row>
    <row r="17" spans="2:8" ht="12.75">
      <c r="B17" s="7"/>
      <c r="C17" s="7"/>
      <c r="D17" s="7"/>
      <c r="E17" s="7"/>
      <c r="F17" s="15">
        <f t="shared" si="0"/>
        <v>0</v>
      </c>
      <c r="G17" s="16">
        <v>4</v>
      </c>
      <c r="H17" s="20">
        <f t="shared" si="1"/>
        <v>0.08037551440329219</v>
      </c>
    </row>
    <row r="18" spans="2:8" ht="12.75">
      <c r="B18" s="7"/>
      <c r="C18" s="23"/>
      <c r="D18" s="7"/>
      <c r="E18" s="7"/>
      <c r="F18" s="15">
        <f t="shared" si="0"/>
        <v>0</v>
      </c>
      <c r="G18" s="16">
        <v>5</v>
      </c>
      <c r="H18" s="20">
        <f t="shared" si="1"/>
        <v>0.06697959533607682</v>
      </c>
    </row>
    <row r="19" spans="2:8" ht="12.75">
      <c r="B19" s="7"/>
      <c r="C19" s="23"/>
      <c r="D19" s="7"/>
      <c r="E19" s="7"/>
      <c r="F19" s="15">
        <f t="shared" si="0"/>
        <v>0</v>
      </c>
      <c r="G19" s="16">
        <v>6</v>
      </c>
      <c r="H19" s="20">
        <f t="shared" si="1"/>
        <v>0.05581632944673069</v>
      </c>
    </row>
    <row r="20" spans="2:8" ht="12.75">
      <c r="B20" s="7"/>
      <c r="C20" s="23"/>
      <c r="D20" s="7"/>
      <c r="E20" s="7"/>
      <c r="F20" s="15">
        <f t="shared" si="0"/>
        <v>0</v>
      </c>
      <c r="G20" s="16">
        <v>7</v>
      </c>
      <c r="H20" s="20">
        <f t="shared" si="1"/>
        <v>0.04651360787227558</v>
      </c>
    </row>
    <row r="21" spans="2:8" ht="12.75">
      <c r="B21" s="13"/>
      <c r="C21" s="23"/>
      <c r="D21" s="7"/>
      <c r="E21" s="7"/>
      <c r="F21" s="15">
        <f t="shared" si="0"/>
        <v>0</v>
      </c>
      <c r="G21" s="16">
        <v>8</v>
      </c>
      <c r="H21" s="20">
        <f t="shared" si="1"/>
        <v>0.038761339893562986</v>
      </c>
    </row>
    <row r="22" spans="2:8" ht="12.75">
      <c r="B22" s="13"/>
      <c r="C22" s="23"/>
      <c r="D22" s="7"/>
      <c r="E22" s="7"/>
      <c r="F22" s="15">
        <f t="shared" si="0"/>
        <v>0</v>
      </c>
      <c r="G22" s="16">
        <v>9</v>
      </c>
      <c r="H22" s="20">
        <f t="shared" si="1"/>
        <v>0.03230111657796916</v>
      </c>
    </row>
    <row r="23" spans="2:8" ht="12.75">
      <c r="B23" s="13"/>
      <c r="C23" s="23"/>
      <c r="D23" s="7"/>
      <c r="E23" s="7"/>
      <c r="F23" s="15">
        <f t="shared" si="0"/>
        <v>0</v>
      </c>
      <c r="G23" s="16">
        <v>10</v>
      </c>
      <c r="H23" s="20">
        <f t="shared" si="1"/>
        <v>0.026917597148307635</v>
      </c>
    </row>
    <row r="24" spans="2:8" ht="12.75">
      <c r="B24" s="13"/>
      <c r="C24" s="23"/>
      <c r="D24" s="7"/>
      <c r="E24" s="7"/>
      <c r="F24" s="15">
        <f t="shared" si="0"/>
        <v>0</v>
      </c>
      <c r="G24" s="16">
        <v>11</v>
      </c>
      <c r="H24" s="20">
        <f t="shared" si="1"/>
        <v>0.02243133095692303</v>
      </c>
    </row>
    <row r="25" spans="2:8" ht="12.75">
      <c r="B25" s="13"/>
      <c r="C25" s="23"/>
      <c r="D25" s="7"/>
      <c r="E25" s="7"/>
      <c r="F25" s="15">
        <f t="shared" si="0"/>
        <v>0</v>
      </c>
      <c r="G25" s="16">
        <v>12</v>
      </c>
      <c r="H25" s="20">
        <f t="shared" si="1"/>
        <v>0.01869277579743586</v>
      </c>
    </row>
    <row r="26" spans="2:8" ht="12.75">
      <c r="B26" s="13"/>
      <c r="C26" s="23"/>
      <c r="D26" s="7"/>
      <c r="E26" s="7"/>
      <c r="F26" s="15">
        <f t="shared" si="0"/>
        <v>0</v>
      </c>
      <c r="G26" s="16">
        <v>13</v>
      </c>
      <c r="H26" s="20">
        <f t="shared" si="1"/>
        <v>0.015577313164529883</v>
      </c>
    </row>
    <row r="27" spans="2:8" ht="12.75">
      <c r="B27" s="13"/>
      <c r="C27" s="23"/>
      <c r="D27" s="7"/>
      <c r="E27" s="7"/>
      <c r="F27" s="15">
        <f t="shared" si="0"/>
        <v>0</v>
      </c>
      <c r="G27" s="16">
        <v>14</v>
      </c>
      <c r="H27" s="20">
        <f t="shared" si="1"/>
        <v>0.012981094303774907</v>
      </c>
    </row>
    <row r="28" spans="2:8" ht="12.75">
      <c r="B28" s="13"/>
      <c r="C28" s="23"/>
      <c r="D28" s="7"/>
      <c r="E28" s="7"/>
      <c r="F28" s="15">
        <f t="shared" si="0"/>
        <v>0</v>
      </c>
      <c r="G28" s="16">
        <v>15</v>
      </c>
      <c r="H28" s="20">
        <f t="shared" si="1"/>
        <v>0.010817578586479089</v>
      </c>
    </row>
    <row r="29" spans="2:8" ht="12.75">
      <c r="B29" s="13"/>
      <c r="C29" s="23"/>
      <c r="D29" s="7"/>
      <c r="E29" s="7"/>
      <c r="F29" s="15">
        <f t="shared" si="0"/>
        <v>0</v>
      </c>
      <c r="G29" s="16">
        <v>16</v>
      </c>
      <c r="H29" s="20">
        <f t="shared" si="1"/>
        <v>0.009014648822065909</v>
      </c>
    </row>
    <row r="30" spans="2:8" ht="12.75">
      <c r="B30" s="13"/>
      <c r="C30" s="23"/>
      <c r="D30" s="7"/>
      <c r="E30" s="7"/>
      <c r="F30" s="7"/>
      <c r="G30" s="16">
        <v>17</v>
      </c>
      <c r="H30" s="20">
        <f t="shared" si="1"/>
        <v>0.00751220735172159</v>
      </c>
    </row>
    <row r="31" spans="2:8" ht="12.75">
      <c r="B31" s="13"/>
      <c r="C31" s="23"/>
      <c r="D31" s="7"/>
      <c r="E31" s="7"/>
      <c r="F31" s="7"/>
      <c r="G31" s="16">
        <v>18</v>
      </c>
      <c r="H31" s="20">
        <f t="shared" si="1"/>
        <v>0.0062601727931013255</v>
      </c>
    </row>
    <row r="32" spans="2:8" ht="12.75">
      <c r="B32" s="13"/>
      <c r="C32" s="23"/>
      <c r="D32" s="7"/>
      <c r="E32" s="7"/>
      <c r="F32" s="7"/>
      <c r="G32" s="16">
        <v>19</v>
      </c>
      <c r="H32" s="20">
        <f t="shared" si="1"/>
        <v>0.005216810660917772</v>
      </c>
    </row>
    <row r="33" spans="2:8" ht="12.75">
      <c r="B33" s="13"/>
      <c r="C33" s="23"/>
      <c r="D33" s="7"/>
      <c r="E33" s="7"/>
      <c r="F33" s="7"/>
      <c r="G33" s="16">
        <v>20</v>
      </c>
      <c r="H33" s="20">
        <f t="shared" si="1"/>
        <v>0.004347342217431477</v>
      </c>
    </row>
    <row r="34" spans="2:8" ht="12.75">
      <c r="B34" s="13"/>
      <c r="C34" s="23"/>
      <c r="D34" s="7"/>
      <c r="E34" s="7"/>
      <c r="F34" s="7"/>
      <c r="G34" s="16">
        <v>21</v>
      </c>
      <c r="H34" s="20">
        <f t="shared" si="1"/>
        <v>0.003622785181192897</v>
      </c>
    </row>
    <row r="35" spans="2:8" ht="12.75">
      <c r="B35" s="13"/>
      <c r="C35" s="23"/>
      <c r="D35" s="7"/>
      <c r="E35" s="7"/>
      <c r="F35" s="7"/>
      <c r="G35" s="16">
        <v>22</v>
      </c>
      <c r="H35" s="20">
        <f t="shared" si="1"/>
        <v>0.0030189876509940814</v>
      </c>
    </row>
    <row r="36" spans="2:8" ht="12.75">
      <c r="B36" s="13"/>
      <c r="C36" s="23"/>
      <c r="D36" s="7"/>
      <c r="E36" s="7"/>
      <c r="F36" s="7"/>
      <c r="G36" s="16">
        <v>23</v>
      </c>
      <c r="H36" s="20">
        <f t="shared" si="1"/>
        <v>0.002515823042495068</v>
      </c>
    </row>
    <row r="37" spans="2:8" ht="12.75">
      <c r="B37" s="13"/>
      <c r="C37" s="23"/>
      <c r="D37" s="7"/>
      <c r="E37" s="7"/>
      <c r="F37" s="7"/>
      <c r="G37" s="16">
        <v>24</v>
      </c>
      <c r="H37" s="20">
        <f t="shared" si="1"/>
        <v>0.002096519202079224</v>
      </c>
    </row>
    <row r="38" spans="2:8" ht="13.5" thickBot="1">
      <c r="B38" s="13"/>
      <c r="C38" s="23"/>
      <c r="D38" s="7"/>
      <c r="E38" s="7"/>
      <c r="F38" s="7"/>
      <c r="G38" s="16">
        <v>25</v>
      </c>
      <c r="H38" s="26">
        <f t="shared" si="1"/>
        <v>0.0017470993350660199</v>
      </c>
    </row>
    <row r="39" spans="2:7" ht="12.75">
      <c r="B39" s="13"/>
      <c r="C39" s="23"/>
      <c r="D39" s="7"/>
      <c r="E39" s="7"/>
      <c r="F39" s="7"/>
      <c r="G39" s="13"/>
    </row>
    <row r="40" spans="2:7" ht="12.75">
      <c r="B40" s="13"/>
      <c r="C40" s="23"/>
      <c r="D40" s="7"/>
      <c r="E40" s="7"/>
      <c r="F40" s="7"/>
      <c r="G40" s="13"/>
    </row>
    <row r="41" spans="2:7" ht="12.75">
      <c r="B41" s="13"/>
      <c r="C41" s="23"/>
      <c r="D41" s="7"/>
      <c r="E41" s="7"/>
      <c r="F41" s="7"/>
      <c r="G41" s="13"/>
    </row>
    <row r="42" spans="2:7" ht="12.75">
      <c r="B42" s="13"/>
      <c r="C42" s="23"/>
      <c r="D42" s="7"/>
      <c r="E42" s="7"/>
      <c r="F42" s="7"/>
      <c r="G42" s="13"/>
    </row>
    <row r="43" spans="2:7" ht="12.75">
      <c r="B43" s="13"/>
      <c r="C43" s="23"/>
      <c r="D43" s="7"/>
      <c r="E43" s="7"/>
      <c r="F43" s="7"/>
      <c r="G43" s="13"/>
    </row>
    <row r="44" spans="2:7" ht="12.75">
      <c r="B44" s="13"/>
      <c r="C44" s="23"/>
      <c r="D44" s="7"/>
      <c r="E44" s="7"/>
      <c r="F44" s="7"/>
      <c r="G44" s="13"/>
    </row>
    <row r="45" spans="2:7" ht="12.75">
      <c r="B45" s="13"/>
      <c r="C45" s="23"/>
      <c r="D45" s="7"/>
      <c r="E45" s="7"/>
      <c r="F45" s="7"/>
      <c r="G45" s="13"/>
    </row>
  </sheetData>
  <dataValidations count="5">
    <dataValidation type="decimal" operator="greaterThanOrEqual" allowBlank="1" showInputMessage="1" showErrorMessage="1" errorTitle="Warning" error="t must be greater than or equal to 0." sqref="C9">
      <formula1>0</formula1>
    </dataValidation>
    <dataValidation type="decimal" operator="greaterThanOrEqual" allowBlank="1" showInputMessage="1" showErrorMessage="1" error="t must be greater than or equal to 0." sqref="C12">
      <formula1>0</formula1>
    </dataValidation>
    <dataValidation type="whole" allowBlank="1" showInputMessage="1" showErrorMessage="1" error="The number of servers must be an integer between 1 and 25 (inclusive)." sqref="C6">
      <formula1>1</formula1>
      <formula2>25</formula2>
    </dataValidation>
    <dataValidation type="decimal" operator="greaterThan" allowBlank="1" showInputMessage="1" showErrorMessage="1" error="The mean arrival rate must be greater than zero." sqref="C4">
      <formula1>0</formula1>
    </dataValidation>
    <dataValidation type="decimal" operator="greaterThan" allowBlank="1" showInputMessage="1" showErrorMessage="1" error="The mean service rate must be greater than zero." sqref="C5">
      <formula1>0</formula1>
    </dataValidation>
  </dataValidations>
  <printOptions gridLines="1" headings="1"/>
  <pageMargins left="0.75" right="0.75" top="1" bottom="1" header="0.5" footer="0.5"/>
  <pageSetup fitToHeight="1" fitToWidth="1" orientation="landscape" paperSize="9" scale="8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A1" sqref="A1"/>
    </sheetView>
  </sheetViews>
  <sheetFormatPr defaultColWidth="10.75390625" defaultRowHeight="12.75"/>
  <cols>
    <col min="1" max="16384" width="10.75390625" style="3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cp:lastPrinted>2002-06-25T21:17:43Z</cp:lastPrinted>
  <dcterms:created xsi:type="dcterms:W3CDTF">1998-08-18T16:12:25Z</dcterms:created>
  <dcterms:modified xsi:type="dcterms:W3CDTF">2006-10-27T07:48:12Z</dcterms:modified>
  <cp:category/>
  <cp:version/>
  <cp:contentType/>
  <cp:contentStatus/>
</cp:coreProperties>
</file>